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Mohsin Abbas\Downloads\"/>
    </mc:Choice>
  </mc:AlternateContent>
  <xr:revisionPtr revIDLastSave="0" documentId="8_{E4C4FBE9-99F3-48B0-9EEE-186118DE2E3E}" xr6:coauthVersionLast="47" xr6:coauthVersionMax="47" xr10:uidLastSave="{00000000-0000-0000-0000-000000000000}"/>
  <bookViews>
    <workbookView xWindow="-110" yWindow="-110" windowWidth="22780" windowHeight="14540" xr2:uid="{00000000-000D-0000-FFFF-FFFF00000000}"/>
  </bookViews>
  <sheets>
    <sheet name="Small Business Plan Worksheet" sheetId="1" r:id="rId1"/>
  </sheets>
  <definedNames>
    <definedName name="_xlnm.Print_Area" localSheetId="0">'Small Business Plan Worksheet'!$B$2:$I$103</definedName>
  </definedNames>
  <calcPr calcId="181029"/>
</workbook>
</file>

<file path=xl/calcChain.xml><?xml version="1.0" encoding="utf-8"?>
<calcChain xmlns="http://schemas.openxmlformats.org/spreadsheetml/2006/main">
  <c r="D99" i="1" l="1"/>
  <c r="D98" i="1"/>
  <c r="D97" i="1"/>
  <c r="F67" i="1" l="1"/>
  <c r="I67" i="1" s="1"/>
  <c r="I80" i="1"/>
  <c r="I79" i="1"/>
  <c r="I78" i="1"/>
  <c r="I82" i="1" l="1"/>
  <c r="I91" i="1" s="1"/>
  <c r="F33" i="1"/>
  <c r="F65" i="1"/>
  <c r="F66" i="1"/>
  <c r="F64" i="1"/>
  <c r="G53" i="1"/>
  <c r="B53" i="1"/>
  <c r="G35" i="1"/>
  <c r="B35" i="1"/>
  <c r="C21" i="1"/>
  <c r="F42" i="1" l="1"/>
  <c r="J55" i="1" s="1"/>
  <c r="I65" i="1"/>
  <c r="I66" i="1"/>
  <c r="I64" i="1"/>
  <c r="I19" i="1"/>
  <c r="I20" i="1" s="1"/>
  <c r="D33" i="1"/>
  <c r="I33" i="1" s="1"/>
  <c r="I35" i="1" s="1"/>
  <c r="D49" i="1"/>
  <c r="I49" i="1" s="1"/>
  <c r="D48" i="1"/>
  <c r="I48" i="1" s="1"/>
  <c r="D47" i="1"/>
  <c r="I47" i="1" s="1"/>
  <c r="I69" i="1" l="1"/>
  <c r="I21" i="1"/>
  <c r="I51" i="1"/>
  <c r="I37" i="1"/>
  <c r="I90" i="1" l="1"/>
  <c r="I53" i="1"/>
  <c r="I55" i="1" s="1"/>
  <c r="I89" i="1" s="1"/>
  <c r="I22" i="1"/>
  <c r="I24" i="1" s="1"/>
  <c r="I26" i="1" s="1"/>
  <c r="I97" i="1" s="1"/>
  <c r="I99" i="1" s="1"/>
  <c r="I88" i="1" l="1"/>
  <c r="I92" i="1" l="1"/>
  <c r="I98" i="1" s="1"/>
  <c r="I101" i="1" l="1"/>
</calcChain>
</file>

<file path=xl/sharedStrings.xml><?xml version="1.0" encoding="utf-8"?>
<sst xmlns="http://schemas.openxmlformats.org/spreadsheetml/2006/main" count="164" uniqueCount="114">
  <si>
    <t>A</t>
  </si>
  <si>
    <t>B</t>
  </si>
  <si>
    <t>(inflation rate and usage trend)</t>
  </si>
  <si>
    <t>Projected Claims</t>
  </si>
  <si>
    <t>C</t>
  </si>
  <si>
    <t>Add:</t>
  </si>
  <si>
    <t>(administration and service fees)</t>
  </si>
  <si>
    <t>D</t>
  </si>
  <si>
    <t>Projected Annual Health Care Costs</t>
  </si>
  <si>
    <t>E</t>
  </si>
  <si>
    <t>Monthly Rate</t>
  </si>
  <si>
    <t># Employees</t>
  </si>
  <si>
    <t>= Monthly Premium</t>
  </si>
  <si>
    <t>x</t>
  </si>
  <si>
    <t>=</t>
  </si>
  <si>
    <t>Divide by 12 for total monthly premium required</t>
  </si>
  <si>
    <t>Please make your deposit cheque payable to The Benefits Trust.</t>
  </si>
  <si>
    <t>Anticipated Health Claims for the upcoming year</t>
  </si>
  <si>
    <t>Anticipated Dental Claims for the upcoming year</t>
  </si>
  <si>
    <t>Total Monthly Contributions (excluding taxes)</t>
  </si>
  <si>
    <t>hide</t>
  </si>
  <si>
    <t>Premium Tax</t>
  </si>
  <si>
    <t>Provincial Insurance Tax</t>
  </si>
  <si>
    <t>HST</t>
  </si>
  <si>
    <t>Total Monthly Contributions Including Taxes</t>
  </si>
  <si>
    <t>Yearly estimate for all owners</t>
  </si>
  <si>
    <t># Owners</t>
  </si>
  <si>
    <t>Amount as determined by the plan sponsor</t>
  </si>
  <si>
    <t>Monthly amount</t>
  </si>
  <si>
    <t>Monthly Contribution</t>
  </si>
  <si>
    <t>Class A</t>
  </si>
  <si>
    <t>Class B</t>
  </si>
  <si>
    <t>Class C</t>
  </si>
  <si>
    <t xml:space="preserve">      Total HCSA per Month</t>
  </si>
  <si>
    <t>Annual HSA amount</t>
  </si>
  <si>
    <t>Class D</t>
  </si>
  <si>
    <t>Option 2: Healthcare Spending Accounts for Owners</t>
  </si>
  <si>
    <t>Premium Calculation Worksheet</t>
  </si>
  <si>
    <t>Single</t>
  </si>
  <si>
    <t>Family</t>
  </si>
  <si>
    <t>Total</t>
  </si>
  <si>
    <t xml:space="preserve">Health Care Spending Accounts for Employees: </t>
  </si>
  <si>
    <t>Name of Business:</t>
  </si>
  <si>
    <t xml:space="preserve">Multiply A+B by: </t>
  </si>
  <si>
    <t>Option 1: Unlimited Health &amp; Dental Coverage for Owners</t>
  </si>
  <si>
    <t>Number of Employees:</t>
  </si>
  <si>
    <t>SECTION B: COVERAGE FOR EMPLOYEES (Healthcare Spending Accounts)</t>
  </si>
  <si>
    <t>SECTION C: CATASTROPHIC COVERAGE (POOLED INSURANCE)</t>
  </si>
  <si>
    <t>Total Owner Contributions per Month</t>
  </si>
  <si>
    <t>Total Employee Contributions per Month</t>
  </si>
  <si>
    <t>A: Monthly Health &amp; Dental Care Contributions (Including Admin Fees):</t>
  </si>
  <si>
    <t>B: Monthly Healthcare Spending Account Contributions (Including Admin Fees):</t>
  </si>
  <si>
    <t>C: Total Catastrophic Coverage Premiums per Month:</t>
  </si>
  <si>
    <t>Total Catastrophic Coverage Premiums per Month</t>
  </si>
  <si>
    <t>Calculating the Taxes</t>
  </si>
  <si>
    <t>Calculating the Deposit</t>
  </si>
  <si>
    <t>A: Monthly Healthcare Spending Account Contributions (Including Admin Fees):</t>
  </si>
  <si>
    <t>Smart Small Business Benefits Plan</t>
  </si>
  <si>
    <t>Administration Fee:</t>
  </si>
  <si>
    <t>(Administration fee is added on top of your HSA contributions)</t>
  </si>
  <si>
    <t>(Administration fee is automatically built into your Health and Dental contributions)</t>
  </si>
  <si>
    <t>SECTION A: COVERAGE FOR OWNERS (Complete Option 1 OR Option 2)</t>
  </si>
  <si>
    <t>Under Age 70</t>
  </si>
  <si>
    <t>Owners covering only themselves</t>
  </si>
  <si>
    <t>Owners also covering their family</t>
  </si>
  <si>
    <t>Mandatory for Owners. Optional for Employees, but if chosen, all employees (within a class) must be included</t>
  </si>
  <si>
    <t>Life Insurance ($25,000)</t>
  </si>
  <si>
    <t>AD&amp;D ($25,000)</t>
  </si>
  <si>
    <t>Dependant Life ($10,000/$5,000)</t>
  </si>
  <si>
    <t>Out of Country Emergency Medical Care and Excess Medical Stop Loss.</t>
  </si>
  <si>
    <t>Optional for Owners and Employees, but if chosen, all employees (within a class) must be included</t>
  </si>
  <si>
    <t>SECTION D: ADDITIONAL COVERAGE OPTIONS</t>
  </si>
  <si>
    <t>(A + B + C + D)</t>
  </si>
  <si>
    <t>DEPOSIT &amp; TAXES</t>
  </si>
  <si>
    <t>Single per month (ages 70 - 79)</t>
  </si>
  <si>
    <t>Couple per month (ages 70 - 79)</t>
  </si>
  <si>
    <t>Single per month (under 70)</t>
  </si>
  <si>
    <t>Family per month (under 70)</t>
  </si>
  <si>
    <t>D: Total Additional Coverage Premiums per Month:</t>
  </si>
  <si>
    <t>Ages 70 to 79</t>
  </si>
  <si>
    <t>ProvID</t>
  </si>
  <si>
    <t>Province</t>
  </si>
  <si>
    <t>GST/HST</t>
  </si>
  <si>
    <t>PST</t>
  </si>
  <si>
    <t>Prem Tax</t>
  </si>
  <si>
    <t>AB</t>
  </si>
  <si>
    <t>Alberta</t>
  </si>
  <si>
    <t>BC</t>
  </si>
  <si>
    <t>British Columbia</t>
  </si>
  <si>
    <t>MB</t>
  </si>
  <si>
    <t>Manitoba</t>
  </si>
  <si>
    <t>NB</t>
  </si>
  <si>
    <t>New Brunswick</t>
  </si>
  <si>
    <t>NL</t>
  </si>
  <si>
    <t>Newfoundland</t>
  </si>
  <si>
    <t>NWT</t>
  </si>
  <si>
    <t>North West Territories</t>
  </si>
  <si>
    <t>NS</t>
  </si>
  <si>
    <t>Nova Scotia</t>
  </si>
  <si>
    <t>ON</t>
  </si>
  <si>
    <t>Ontario</t>
  </si>
  <si>
    <t>PE</t>
  </si>
  <si>
    <t>P.E.I.</t>
  </si>
  <si>
    <t>QC</t>
  </si>
  <si>
    <t>Quebec</t>
  </si>
  <si>
    <t>SK</t>
  </si>
  <si>
    <t>Saskatchewan</t>
  </si>
  <si>
    <t>YK</t>
  </si>
  <si>
    <t>Yukon Territory</t>
  </si>
  <si>
    <t>Please ensure you have selected your Province at the top</t>
  </si>
  <si>
    <t>Choose Province:</t>
  </si>
  <si>
    <t>Optional Life Coverage (by class)</t>
  </si>
  <si>
    <t>Total Life Coverage Premiums per Month</t>
  </si>
  <si>
    <t>(Prices valid from January 1, 2025 until December 31,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</si>
</sst>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164" formatCode="&quot;$&quot;#,##0.00_);[Red]\(&quot;$&quot;#,##0.00\)"/>
    <numFmt numFmtId="165" formatCode="_(&quot;$&quot;* #,##0.00_);_(&quot;$&quot;* \(#,##0.00\);_(&quot;$&quot;* &quot;-&quot;??_);_(@_)"/>
    <numFmt numFmtId="166" formatCode="&quot;$&quot;#,##0.00"/>
    <numFmt numFmtId="167" formatCode="_(&quot;$&quot;* #,##0_);_(&quot;$&quot;* \(#,##0\);_(&quot;$&quot;* &quot;-&quot;??_);_(@_)"/>
    <numFmt numFmtId="168" formatCode="0.0%"/>
  </numFmts>
  <fonts count="21" x14ac:knownFonts="1">
    <font>
      <sz val="10"/>
      <name val="Arial"/>
    </font>
    <font>
      <i/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Tahoma"/>
      <family val="2"/>
    </font>
    <font>
      <sz val="12"/>
      <name val="Tahoma"/>
      <family val="2"/>
    </font>
    <font>
      <u/>
      <sz val="10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b/>
      <i/>
      <sz val="11"/>
      <name val="Tahoma"/>
      <family val="2"/>
    </font>
    <font>
      <i/>
      <sz val="10"/>
      <name val="Tahoma"/>
      <family val="2"/>
    </font>
    <font>
      <b/>
      <i/>
      <sz val="10"/>
      <name val="Tahoma"/>
      <family val="2"/>
    </font>
    <font>
      <b/>
      <i/>
      <sz val="10"/>
      <color indexed="10"/>
      <name val="Tahoma"/>
      <family val="2"/>
    </font>
    <font>
      <i/>
      <sz val="8"/>
      <name val="Tahoma"/>
      <family val="2"/>
    </font>
    <font>
      <b/>
      <sz val="10"/>
      <color theme="0"/>
      <name val="Tahoma"/>
      <family val="2"/>
    </font>
    <font>
      <sz val="10"/>
      <name val="Arial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i/>
      <sz val="10"/>
      <color theme="5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0C0C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ck">
        <color indexed="53"/>
      </left>
      <right style="thick">
        <color indexed="53"/>
      </right>
      <top style="thick">
        <color indexed="53"/>
      </top>
      <bottom style="thick">
        <color indexed="5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53"/>
      </left>
      <right/>
      <top style="thick">
        <color indexed="53"/>
      </top>
      <bottom style="thick">
        <color indexed="53"/>
      </bottom>
      <diagonal/>
    </border>
    <border>
      <left/>
      <right style="thick">
        <color indexed="53"/>
      </right>
      <top style="thick">
        <color indexed="53"/>
      </top>
      <bottom style="thick">
        <color indexed="53"/>
      </bottom>
      <diagonal/>
    </border>
    <border>
      <left/>
      <right/>
      <top style="thick">
        <color indexed="53"/>
      </top>
      <bottom style="thick">
        <color indexed="5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3">
    <xf numFmtId="0" fontId="0" fillId="0" borderId="0"/>
    <xf numFmtId="165" fontId="2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107">
    <xf numFmtId="0" fontId="0" fillId="0" borderId="0" xfId="0"/>
    <xf numFmtId="0" fontId="5" fillId="0" borderId="0" xfId="0" applyFont="1"/>
    <xf numFmtId="0" fontId="6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8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9" fillId="0" borderId="0" xfId="0" applyFont="1"/>
    <xf numFmtId="0" fontId="7" fillId="0" borderId="0" xfId="0" applyFont="1" applyAlignment="1">
      <alignment horizontal="left"/>
    </xf>
    <xf numFmtId="0" fontId="8" fillId="0" borderId="0" xfId="0" applyFont="1"/>
    <xf numFmtId="166" fontId="7" fillId="0" borderId="0" xfId="0" applyNumberFormat="1" applyFont="1"/>
    <xf numFmtId="9" fontId="7" fillId="0" borderId="0" xfId="0" applyNumberFormat="1" applyFont="1" applyAlignment="1">
      <alignment horizontal="left"/>
    </xf>
    <xf numFmtId="166" fontId="7" fillId="0" borderId="1" xfId="0" applyNumberFormat="1" applyFont="1" applyBorder="1"/>
    <xf numFmtId="166" fontId="7" fillId="0" borderId="2" xfId="0" applyNumberFormat="1" applyFont="1" applyBorder="1"/>
    <xf numFmtId="166" fontId="8" fillId="0" borderId="0" xfId="0" applyNumberFormat="1" applyFont="1"/>
    <xf numFmtId="0" fontId="11" fillId="0" borderId="0" xfId="0" applyFont="1"/>
    <xf numFmtId="3" fontId="7" fillId="0" borderId="0" xfId="0" applyNumberFormat="1" applyFont="1" applyAlignment="1">
      <alignment horizontal="left"/>
    </xf>
    <xf numFmtId="0" fontId="10" fillId="0" borderId="0" xfId="0" applyFont="1"/>
    <xf numFmtId="0" fontId="7" fillId="0" borderId="0" xfId="0" applyFont="1" applyAlignment="1">
      <alignment horizontal="center"/>
    </xf>
    <xf numFmtId="0" fontId="7" fillId="0" borderId="0" xfId="0" quotePrefix="1" applyFont="1" applyAlignment="1">
      <alignment horizontal="right"/>
    </xf>
    <xf numFmtId="4" fontId="7" fillId="0" borderId="1" xfId="0" applyNumberFormat="1" applyFont="1" applyBorder="1" applyAlignment="1">
      <alignment horizontal="right"/>
    </xf>
    <xf numFmtId="0" fontId="12" fillId="0" borderId="0" xfId="0" applyFont="1"/>
    <xf numFmtId="0" fontId="12" fillId="0" borderId="0" xfId="0" applyFont="1" applyAlignment="1">
      <alignment horizontal="right"/>
    </xf>
    <xf numFmtId="167" fontId="12" fillId="0" borderId="0" xfId="1" applyNumberFormat="1" applyFont="1"/>
    <xf numFmtId="0" fontId="13" fillId="0" borderId="0" xfId="0" applyFont="1" applyAlignment="1">
      <alignment horizontal="left"/>
    </xf>
    <xf numFmtId="167" fontId="7" fillId="0" borderId="0" xfId="1" applyNumberFormat="1" applyFont="1" applyAlignment="1">
      <alignment horizontal="center"/>
    </xf>
    <xf numFmtId="167" fontId="8" fillId="0" borderId="0" xfId="1" applyNumberFormat="1" applyFont="1" applyAlignment="1">
      <alignment horizontal="right"/>
    </xf>
    <xf numFmtId="44" fontId="8" fillId="0" borderId="3" xfId="0" applyNumberFormat="1" applyFont="1" applyBorder="1" applyAlignment="1">
      <alignment horizontal="right"/>
    </xf>
    <xf numFmtId="166" fontId="8" fillId="0" borderId="3" xfId="0" applyNumberFormat="1" applyFont="1" applyBorder="1"/>
    <xf numFmtId="4" fontId="7" fillId="0" borderId="0" xfId="0" applyNumberFormat="1" applyFont="1" applyAlignment="1">
      <alignment horizontal="right"/>
    </xf>
    <xf numFmtId="39" fontId="7" fillId="0" borderId="0" xfId="1" applyNumberFormat="1" applyFont="1" applyAlignment="1" applyProtection="1">
      <alignment horizontal="center"/>
    </xf>
    <xf numFmtId="165" fontId="7" fillId="0" borderId="0" xfId="1" applyFont="1" applyAlignment="1" applyProtection="1">
      <alignment horizontal="right"/>
    </xf>
    <xf numFmtId="165" fontId="7" fillId="0" borderId="0" xfId="1" applyFont="1" applyProtection="1"/>
    <xf numFmtId="1" fontId="7" fillId="0" borderId="0" xfId="1" applyNumberFormat="1" applyFont="1" applyFill="1" applyBorder="1" applyAlignment="1" applyProtection="1">
      <alignment horizontal="center"/>
    </xf>
    <xf numFmtId="165" fontId="7" fillId="0" borderId="0" xfId="1" quotePrefix="1" applyFont="1" applyAlignment="1" applyProtection="1">
      <alignment horizontal="center"/>
    </xf>
    <xf numFmtId="167" fontId="7" fillId="0" borderId="0" xfId="1" applyNumberFormat="1" applyFont="1" applyProtection="1"/>
    <xf numFmtId="165" fontId="8" fillId="0" borderId="0" xfId="1" applyFont="1" applyAlignment="1" applyProtection="1">
      <alignment horizontal="right"/>
    </xf>
    <xf numFmtId="3" fontId="7" fillId="0" borderId="0" xfId="0" applyNumberFormat="1" applyFont="1"/>
    <xf numFmtId="167" fontId="12" fillId="0" borderId="0" xfId="1" applyNumberFormat="1" applyFont="1" applyProtection="1"/>
    <xf numFmtId="167" fontId="7" fillId="0" borderId="0" xfId="1" applyNumberFormat="1" applyFont="1" applyAlignment="1" applyProtection="1">
      <alignment horizontal="center"/>
    </xf>
    <xf numFmtId="1" fontId="7" fillId="0" borderId="4" xfId="1" applyNumberFormat="1" applyFont="1" applyFill="1" applyBorder="1" applyAlignment="1" applyProtection="1">
      <protection locked="0"/>
    </xf>
    <xf numFmtId="0" fontId="14" fillId="0" borderId="0" xfId="0" applyFont="1"/>
    <xf numFmtId="4" fontId="7" fillId="0" borderId="5" xfId="0" applyNumberFormat="1" applyFont="1" applyBorder="1" applyAlignment="1">
      <alignment horizontal="right"/>
    </xf>
    <xf numFmtId="3" fontId="7" fillId="0" borderId="4" xfId="0" applyNumberFormat="1" applyFont="1" applyBorder="1" applyAlignment="1" applyProtection="1">
      <alignment horizontal="center"/>
      <protection locked="0"/>
    </xf>
    <xf numFmtId="165" fontId="9" fillId="0" borderId="0" xfId="1" applyFont="1"/>
    <xf numFmtId="0" fontId="9" fillId="0" borderId="0" xfId="0" applyFont="1" applyAlignment="1">
      <alignment horizontal="center"/>
    </xf>
    <xf numFmtId="4" fontId="9" fillId="0" borderId="4" xfId="1" applyNumberFormat="1" applyFont="1" applyFill="1" applyBorder="1" applyAlignment="1" applyProtection="1">
      <protection locked="0"/>
    </xf>
    <xf numFmtId="2" fontId="9" fillId="0" borderId="0" xfId="0" applyNumberFormat="1" applyFont="1"/>
    <xf numFmtId="1" fontId="9" fillId="0" borderId="4" xfId="1" applyNumberFormat="1" applyFont="1" applyFill="1" applyBorder="1" applyAlignment="1" applyProtection="1">
      <protection locked="0"/>
    </xf>
    <xf numFmtId="165" fontId="9" fillId="0" borderId="0" xfId="1" quotePrefix="1" applyFont="1" applyAlignment="1">
      <alignment horizontal="center"/>
    </xf>
    <xf numFmtId="167" fontId="9" fillId="0" borderId="0" xfId="1" applyNumberFormat="1" applyFont="1"/>
    <xf numFmtId="167" fontId="9" fillId="0" borderId="0" xfId="1" applyNumberFormat="1" applyFont="1" applyAlignment="1">
      <alignment horizontal="left"/>
    </xf>
    <xf numFmtId="165" fontId="9" fillId="0" borderId="0" xfId="1" applyFont="1" applyAlignment="1">
      <alignment horizontal="right"/>
    </xf>
    <xf numFmtId="0" fontId="9" fillId="0" borderId="0" xfId="0" applyFont="1" applyAlignment="1">
      <alignment horizontal="left"/>
    </xf>
    <xf numFmtId="165" fontId="10" fillId="0" borderId="0" xfId="1" applyFont="1" applyAlignment="1">
      <alignment horizontal="left"/>
    </xf>
    <xf numFmtId="165" fontId="10" fillId="0" borderId="0" xfId="1" applyFont="1" applyAlignment="1">
      <alignment horizontal="right"/>
    </xf>
    <xf numFmtId="0" fontId="10" fillId="0" borderId="0" xfId="0" applyFont="1" applyAlignment="1">
      <alignment horizontal="centerContinuous"/>
    </xf>
    <xf numFmtId="0" fontId="9" fillId="0" borderId="0" xfId="0" applyFont="1" applyAlignment="1">
      <alignment horizontal="centerContinuous"/>
    </xf>
    <xf numFmtId="4" fontId="9" fillId="0" borderId="0" xfId="0" applyNumberFormat="1" applyFont="1" applyAlignment="1">
      <alignment horizontal="right"/>
    </xf>
    <xf numFmtId="0" fontId="16" fillId="0" borderId="0" xfId="0" applyFont="1" applyAlignment="1">
      <alignment horizontal="center" vertical="center"/>
    </xf>
    <xf numFmtId="0" fontId="15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 vertical="center"/>
    </xf>
    <xf numFmtId="0" fontId="10" fillId="2" borderId="1" xfId="0" applyFont="1" applyFill="1" applyBorder="1"/>
    <xf numFmtId="0" fontId="7" fillId="2" borderId="1" xfId="0" applyFont="1" applyFill="1" applyBorder="1" applyAlignment="1">
      <alignment horizontal="centerContinuous"/>
    </xf>
    <xf numFmtId="0" fontId="7" fillId="2" borderId="1" xfId="0" applyFont="1" applyFill="1" applyBorder="1" applyAlignment="1">
      <alignment horizontal="right"/>
    </xf>
    <xf numFmtId="0" fontId="7" fillId="2" borderId="1" xfId="0" applyFont="1" applyFill="1" applyBorder="1"/>
    <xf numFmtId="164" fontId="7" fillId="0" borderId="0" xfId="0" applyNumberFormat="1" applyFont="1"/>
    <xf numFmtId="4" fontId="9" fillId="0" borderId="0" xfId="0" applyNumberFormat="1" applyFont="1"/>
    <xf numFmtId="166" fontId="7" fillId="0" borderId="5" xfId="0" applyNumberFormat="1" applyFont="1" applyBorder="1"/>
    <xf numFmtId="166" fontId="7" fillId="0" borderId="0" xfId="0" applyNumberFormat="1" applyFont="1" applyAlignment="1">
      <alignment horizontal="right"/>
    </xf>
    <xf numFmtId="166" fontId="8" fillId="0" borderId="6" xfId="0" applyNumberFormat="1" applyFont="1" applyBorder="1" applyAlignment="1">
      <alignment horizontal="right"/>
    </xf>
    <xf numFmtId="0" fontId="8" fillId="0" borderId="0" xfId="0" applyFont="1" applyAlignment="1">
      <alignment horizontal="center" vertical="center"/>
    </xf>
    <xf numFmtId="165" fontId="7" fillId="0" borderId="0" xfId="1" applyFont="1" applyAlignment="1" applyProtection="1">
      <alignment horizontal="center"/>
    </xf>
    <xf numFmtId="1" fontId="7" fillId="0" borderId="4" xfId="1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 vertical="center"/>
    </xf>
    <xf numFmtId="0" fontId="7" fillId="0" borderId="0" xfId="1" applyNumberFormat="1" applyFont="1" applyAlignment="1" applyProtection="1">
      <alignment horizontal="center"/>
    </xf>
    <xf numFmtId="0" fontId="7" fillId="2" borderId="0" xfId="0" applyFont="1" applyFill="1"/>
    <xf numFmtId="0" fontId="7" fillId="2" borderId="0" xfId="0" applyFont="1" applyFill="1" applyAlignment="1">
      <alignment horizontal="right" vertical="center"/>
    </xf>
    <xf numFmtId="9" fontId="7" fillId="2" borderId="0" xfId="2" applyFont="1" applyFill="1" applyAlignment="1">
      <alignment horizontal="center" vertical="center"/>
    </xf>
    <xf numFmtId="1" fontId="9" fillId="0" borderId="0" xfId="0" applyNumberFormat="1" applyFont="1" applyAlignment="1">
      <alignment horizontal="center"/>
    </xf>
    <xf numFmtId="165" fontId="7" fillId="0" borderId="0" xfId="1" quotePrefix="1" applyFont="1" applyAlignment="1">
      <alignment horizontal="left"/>
    </xf>
    <xf numFmtId="165" fontId="7" fillId="0" borderId="0" xfId="1" applyFont="1"/>
    <xf numFmtId="165" fontId="7" fillId="0" borderId="0" xfId="1" quotePrefix="1" applyFont="1" applyAlignment="1">
      <alignment horizontal="center"/>
    </xf>
    <xf numFmtId="165" fontId="7" fillId="0" borderId="0" xfId="1" applyFont="1" applyAlignment="1">
      <alignment horizontal="left"/>
    </xf>
    <xf numFmtId="166" fontId="8" fillId="0" borderId="0" xfId="0" applyNumberFormat="1" applyFont="1" applyAlignment="1">
      <alignment horizontal="right"/>
    </xf>
    <xf numFmtId="0" fontId="18" fillId="8" borderId="10" xfId="0" applyFont="1" applyFill="1" applyBorder="1" applyAlignment="1">
      <alignment horizontal="center" vertical="center"/>
    </xf>
    <xf numFmtId="0" fontId="19" fillId="0" borderId="11" xfId="0" applyFont="1" applyBorder="1" applyAlignment="1">
      <alignment vertical="center" wrapText="1"/>
    </xf>
    <xf numFmtId="0" fontId="19" fillId="0" borderId="11" xfId="0" applyFont="1" applyBorder="1" applyAlignment="1">
      <alignment horizontal="right" vertical="center" wrapText="1"/>
    </xf>
    <xf numFmtId="0" fontId="20" fillId="0" borderId="0" xfId="0" applyFont="1"/>
    <xf numFmtId="0" fontId="8" fillId="0" borderId="0" xfId="0" applyFont="1" applyAlignment="1">
      <alignment horizontal="right" vertical="center"/>
    </xf>
    <xf numFmtId="168" fontId="7" fillId="0" borderId="0" xfId="0" applyNumberFormat="1" applyFont="1"/>
    <xf numFmtId="0" fontId="16" fillId="4" borderId="0" xfId="0" applyFont="1" applyFill="1" applyAlignment="1">
      <alignment horizontal="center" vertical="center"/>
    </xf>
    <xf numFmtId="0" fontId="1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166" fontId="7" fillId="0" borderId="7" xfId="0" applyNumberFormat="1" applyFont="1" applyBorder="1" applyAlignment="1" applyProtection="1">
      <alignment horizontal="center"/>
      <protection locked="0"/>
    </xf>
    <xf numFmtId="166" fontId="7" fillId="0" borderId="8" xfId="0" applyNumberFormat="1" applyFont="1" applyBorder="1" applyAlignment="1" applyProtection="1">
      <alignment horizontal="center"/>
      <protection locked="0"/>
    </xf>
    <xf numFmtId="0" fontId="16" fillId="3" borderId="0" xfId="0" applyFont="1" applyFill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16" fillId="6" borderId="0" xfId="0" applyFont="1" applyFill="1" applyAlignment="1">
      <alignment horizontal="center" vertical="center"/>
    </xf>
    <xf numFmtId="4" fontId="9" fillId="0" borderId="7" xfId="1" applyNumberFormat="1" applyFont="1" applyFill="1" applyBorder="1" applyAlignment="1" applyProtection="1">
      <alignment horizontal="left"/>
      <protection locked="0"/>
    </xf>
    <xf numFmtId="4" fontId="9" fillId="0" borderId="9" xfId="1" applyNumberFormat="1" applyFont="1" applyFill="1" applyBorder="1" applyAlignment="1" applyProtection="1">
      <alignment horizontal="left"/>
      <protection locked="0"/>
    </xf>
    <xf numFmtId="4" fontId="9" fillId="0" borderId="8" xfId="1" applyNumberFormat="1" applyFont="1" applyFill="1" applyBorder="1" applyAlignment="1" applyProtection="1">
      <alignment horizontal="left"/>
      <protection locked="0"/>
    </xf>
    <xf numFmtId="0" fontId="16" fillId="7" borderId="0" xfId="0" applyFont="1" applyFill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220748</xdr:colOff>
      <xdr:row>0</xdr:row>
      <xdr:rowOff>148978</xdr:rowOff>
    </xdr:from>
    <xdr:to>
      <xdr:col>9</xdr:col>
      <xdr:colOff>3052</xdr:colOff>
      <xdr:row>3</xdr:row>
      <xdr:rowOff>154074</xdr:rowOff>
    </xdr:to>
    <xdr:pic>
      <xdr:nvPicPr>
        <xdr:cNvPr id="1100" name="Picture 1" descr="Benefits Trust logo_CMYK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02755" y="148978"/>
          <a:ext cx="2332418" cy="5738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03"/>
  <sheetViews>
    <sheetView showGridLines="0" tabSelected="1" topLeftCell="B58" zoomScale="115" zoomScaleNormal="115" workbookViewId="0">
      <selection activeCell="E16" sqref="E16:F16"/>
    </sheetView>
  </sheetViews>
  <sheetFormatPr defaultColWidth="9.1796875" defaultRowHeight="12.5" x14ac:dyDescent="0.25"/>
  <cols>
    <col min="1" max="1" width="9.1796875" style="5" hidden="1" customWidth="1"/>
    <col min="2" max="2" width="7.54296875" style="5" customWidth="1"/>
    <col min="3" max="3" width="21.54296875" style="5" customWidth="1"/>
    <col min="4" max="4" width="15.1796875" style="5" customWidth="1"/>
    <col min="5" max="5" width="13.81640625" style="5" customWidth="1"/>
    <col min="6" max="6" width="9.81640625" style="5" customWidth="1"/>
    <col min="7" max="7" width="11.453125" style="5" customWidth="1"/>
    <col min="8" max="8" width="6.54296875" style="5" customWidth="1"/>
    <col min="9" max="9" width="18.453125" style="5" customWidth="1"/>
    <col min="10" max="13" width="9.1796875" style="5"/>
    <col min="14" max="14" width="9.1796875" style="5" hidden="1" customWidth="1"/>
    <col min="15" max="15" width="21.1796875" style="5" hidden="1" customWidth="1"/>
    <col min="16" max="18" width="9.1796875" style="5" hidden="1" customWidth="1"/>
    <col min="19" max="16384" width="9.1796875" style="5"/>
  </cols>
  <sheetData>
    <row r="1" spans="1:18" s="1" customFormat="1" ht="15" x14ac:dyDescent="0.3">
      <c r="B1" s="96"/>
      <c r="C1" s="96"/>
      <c r="D1" s="96"/>
      <c r="E1" s="96"/>
      <c r="F1" s="96"/>
      <c r="G1" s="96"/>
      <c r="H1" s="96"/>
      <c r="I1" s="96"/>
    </row>
    <row r="2" spans="1:18" s="1" customFormat="1" ht="15" x14ac:dyDescent="0.3">
      <c r="B2" s="97" t="s">
        <v>57</v>
      </c>
      <c r="C2" s="97"/>
      <c r="D2" s="97"/>
      <c r="E2" s="97"/>
      <c r="F2" s="97"/>
      <c r="G2" s="97"/>
      <c r="H2" s="97"/>
      <c r="I2" s="97"/>
    </row>
    <row r="3" spans="1:18" s="1" customFormat="1" ht="15" x14ac:dyDescent="0.3">
      <c r="B3" s="16" t="s">
        <v>37</v>
      </c>
      <c r="C3" s="16"/>
      <c r="D3" s="16"/>
      <c r="E3" s="16"/>
      <c r="F3" s="16"/>
      <c r="G3" s="16"/>
      <c r="H3" s="16"/>
      <c r="I3" s="16"/>
      <c r="N3" s="87" t="s">
        <v>80</v>
      </c>
      <c r="O3" s="87" t="s">
        <v>81</v>
      </c>
      <c r="P3" s="87" t="s">
        <v>82</v>
      </c>
      <c r="Q3" s="87" t="s">
        <v>83</v>
      </c>
      <c r="R3" s="87" t="s">
        <v>84</v>
      </c>
    </row>
    <row r="4" spans="1:18" ht="15" thickBot="1" x14ac:dyDescent="0.3">
      <c r="B4" s="2"/>
      <c r="C4" s="3"/>
      <c r="D4" s="3"/>
      <c r="E4" s="3"/>
      <c r="F4" s="4"/>
      <c r="N4" s="88" t="s">
        <v>85</v>
      </c>
      <c r="O4" s="88" t="s">
        <v>86</v>
      </c>
      <c r="P4" s="89">
        <v>0.05</v>
      </c>
      <c r="Q4" s="89">
        <v>0</v>
      </c>
      <c r="R4" s="89">
        <v>0</v>
      </c>
    </row>
    <row r="5" spans="1:18" ht="17.649999999999999" customHeight="1" thickTop="1" thickBot="1" x14ac:dyDescent="0.35">
      <c r="B5" s="63" t="s">
        <v>42</v>
      </c>
      <c r="D5" s="103"/>
      <c r="E5" s="104"/>
      <c r="F5" s="105"/>
      <c r="H5" s="91" t="s">
        <v>110</v>
      </c>
      <c r="I5" s="75" t="s">
        <v>99</v>
      </c>
      <c r="N5" s="88" t="s">
        <v>87</v>
      </c>
      <c r="O5" s="88" t="s">
        <v>88</v>
      </c>
      <c r="P5" s="89">
        <v>0.05</v>
      </c>
      <c r="Q5" s="89">
        <v>0</v>
      </c>
      <c r="R5" s="89">
        <v>0</v>
      </c>
    </row>
    <row r="6" spans="1:18" ht="15" thickTop="1" x14ac:dyDescent="0.25">
      <c r="B6" s="2"/>
      <c r="C6" s="3"/>
      <c r="D6" s="3"/>
      <c r="E6" s="3"/>
      <c r="F6" s="6"/>
      <c r="G6" s="78"/>
      <c r="H6" s="79" t="s">
        <v>58</v>
      </c>
      <c r="I6" s="80">
        <v>0.15</v>
      </c>
      <c r="N6" s="88" t="s">
        <v>89</v>
      </c>
      <c r="O6" s="88" t="s">
        <v>90</v>
      </c>
      <c r="P6" s="89">
        <v>0.05</v>
      </c>
      <c r="Q6" s="89">
        <v>7.0000000000000007E-2</v>
      </c>
      <c r="R6" s="89">
        <v>0</v>
      </c>
    </row>
    <row r="7" spans="1:18" ht="22.9" customHeight="1" x14ac:dyDescent="0.25">
      <c r="B7" s="100" t="s">
        <v>61</v>
      </c>
      <c r="C7" s="100"/>
      <c r="D7" s="100"/>
      <c r="E7" s="100"/>
      <c r="F7" s="100"/>
      <c r="G7" s="100"/>
      <c r="H7" s="100"/>
      <c r="I7" s="100"/>
      <c r="N7" s="88" t="s">
        <v>91</v>
      </c>
      <c r="O7" s="88" t="s">
        <v>92</v>
      </c>
      <c r="P7" s="89">
        <v>0.05</v>
      </c>
      <c r="Q7" s="89">
        <v>0</v>
      </c>
      <c r="R7" s="89">
        <v>0</v>
      </c>
    </row>
    <row r="8" spans="1:18" ht="16.149999999999999" customHeight="1" x14ac:dyDescent="0.25">
      <c r="B8" s="60"/>
      <c r="C8" s="60"/>
      <c r="D8" s="60"/>
      <c r="E8" s="60"/>
      <c r="F8" s="76"/>
      <c r="G8" s="76"/>
      <c r="H8" s="76"/>
      <c r="I8" s="76"/>
      <c r="N8" s="88" t="s">
        <v>93</v>
      </c>
      <c r="O8" s="88" t="s">
        <v>94</v>
      </c>
      <c r="P8" s="89">
        <v>0.15</v>
      </c>
      <c r="Q8" s="89">
        <v>0</v>
      </c>
      <c r="R8" s="89">
        <v>0.05</v>
      </c>
    </row>
    <row r="9" spans="1:18" ht="14.5" customHeight="1" thickBot="1" x14ac:dyDescent="0.3">
      <c r="B9" s="7"/>
      <c r="C9" s="74" t="s">
        <v>62</v>
      </c>
      <c r="D9" s="19" t="s">
        <v>79</v>
      </c>
      <c r="E9" s="19"/>
      <c r="F9" s="19"/>
      <c r="G9" s="76"/>
      <c r="H9" s="3"/>
      <c r="N9" s="88" t="s">
        <v>95</v>
      </c>
      <c r="O9" s="88" t="s">
        <v>96</v>
      </c>
      <c r="P9" s="89">
        <v>0.05</v>
      </c>
      <c r="Q9" s="89">
        <v>0</v>
      </c>
      <c r="R9" s="89">
        <v>0</v>
      </c>
    </row>
    <row r="10" spans="1:18" ht="14.5" customHeight="1" thickTop="1" thickBot="1" x14ac:dyDescent="0.3">
      <c r="B10" s="5" t="s">
        <v>38</v>
      </c>
      <c r="C10" s="75"/>
      <c r="D10" s="75"/>
      <c r="E10" s="22" t="s">
        <v>63</v>
      </c>
      <c r="F10" s="62"/>
      <c r="N10" s="88" t="s">
        <v>97</v>
      </c>
      <c r="O10" s="88" t="s">
        <v>98</v>
      </c>
      <c r="P10" s="89">
        <v>0.05</v>
      </c>
      <c r="Q10" s="89">
        <v>0</v>
      </c>
      <c r="R10" s="89">
        <v>0</v>
      </c>
    </row>
    <row r="11" spans="1:18" ht="14.5" customHeight="1" thickTop="1" thickBot="1" x14ac:dyDescent="0.3">
      <c r="B11" s="5" t="s">
        <v>39</v>
      </c>
      <c r="C11" s="75"/>
      <c r="D11" s="75"/>
      <c r="E11" s="22" t="s">
        <v>64</v>
      </c>
      <c r="F11" s="62"/>
      <c r="N11" s="88" t="s">
        <v>99</v>
      </c>
      <c r="O11" s="88" t="s">
        <v>100</v>
      </c>
      <c r="P11" s="89">
        <v>0.13</v>
      </c>
      <c r="Q11" s="89">
        <v>0.08</v>
      </c>
      <c r="R11" s="89">
        <v>0.02</v>
      </c>
    </row>
    <row r="12" spans="1:18" ht="16.149999999999999" customHeight="1" thickTop="1" x14ac:dyDescent="0.25">
      <c r="B12" s="60"/>
      <c r="C12" s="60"/>
      <c r="D12" s="60"/>
      <c r="E12" s="60"/>
      <c r="F12" s="76"/>
      <c r="G12" s="76"/>
      <c r="H12" s="76"/>
      <c r="I12" s="76"/>
      <c r="N12" s="88" t="s">
        <v>101</v>
      </c>
      <c r="O12" s="88" t="s">
        <v>102</v>
      </c>
      <c r="P12" s="89">
        <v>0.14000000000000001</v>
      </c>
      <c r="Q12" s="89">
        <v>0</v>
      </c>
      <c r="R12" s="89">
        <v>0</v>
      </c>
    </row>
    <row r="13" spans="1:18" ht="14.5" x14ac:dyDescent="0.3">
      <c r="B13" s="64" t="s">
        <v>44</v>
      </c>
      <c r="C13" s="65"/>
      <c r="D13" s="65"/>
      <c r="E13" s="65"/>
      <c r="F13" s="65"/>
      <c r="G13" s="65"/>
      <c r="H13" s="66"/>
      <c r="I13" s="67"/>
      <c r="N13" s="88" t="s">
        <v>103</v>
      </c>
      <c r="O13" s="88" t="s">
        <v>104</v>
      </c>
      <c r="P13" s="89">
        <v>0.05</v>
      </c>
      <c r="Q13" s="89">
        <v>0.09</v>
      </c>
      <c r="R13" s="89">
        <v>3.3000000000000002E-2</v>
      </c>
    </row>
    <row r="14" spans="1:18" ht="6.75" customHeight="1" x14ac:dyDescent="0.25">
      <c r="B14" s="3"/>
      <c r="C14" s="3"/>
      <c r="D14" s="3"/>
      <c r="E14" s="3"/>
      <c r="F14" s="3"/>
      <c r="G14" s="3"/>
      <c r="H14" s="6"/>
      <c r="I14" s="17"/>
      <c r="N14" s="88" t="s">
        <v>105</v>
      </c>
      <c r="O14" s="88" t="s">
        <v>106</v>
      </c>
      <c r="P14" s="89">
        <v>0.05</v>
      </c>
      <c r="Q14" s="89">
        <v>0</v>
      </c>
      <c r="R14" s="89">
        <v>0</v>
      </c>
    </row>
    <row r="15" spans="1:18" ht="15" thickBot="1" x14ac:dyDescent="0.3">
      <c r="N15" s="88" t="s">
        <v>107</v>
      </c>
      <c r="O15" s="88" t="s">
        <v>108</v>
      </c>
      <c r="P15" s="89">
        <v>0.05</v>
      </c>
      <c r="Q15" s="89">
        <v>0</v>
      </c>
      <c r="R15" s="89">
        <v>0</v>
      </c>
    </row>
    <row r="16" spans="1:18" ht="13.5" thickTop="1" thickBot="1" x14ac:dyDescent="0.3">
      <c r="A16" s="4" t="s">
        <v>0</v>
      </c>
      <c r="B16" s="5" t="s">
        <v>17</v>
      </c>
      <c r="D16" s="9"/>
      <c r="E16" s="98">
        <v>0</v>
      </c>
      <c r="F16" s="99"/>
      <c r="G16" s="22" t="s">
        <v>25</v>
      </c>
    </row>
    <row r="17" spans="1:10" ht="13.5" thickTop="1" thickBot="1" x14ac:dyDescent="0.3">
      <c r="A17" s="4"/>
      <c r="F17" s="19"/>
      <c r="I17" s="11"/>
    </row>
    <row r="18" spans="1:10" ht="13.5" thickTop="1" thickBot="1" x14ac:dyDescent="0.3">
      <c r="A18" s="4" t="s">
        <v>1</v>
      </c>
      <c r="B18" s="5" t="s">
        <v>18</v>
      </c>
      <c r="D18" s="9"/>
      <c r="E18" s="98">
        <v>0</v>
      </c>
      <c r="F18" s="99"/>
      <c r="G18" s="22" t="s">
        <v>25</v>
      </c>
    </row>
    <row r="19" spans="1:10" ht="13" hidden="1" thickTop="1" x14ac:dyDescent="0.25">
      <c r="A19" s="4"/>
      <c r="B19" s="5" t="s">
        <v>43</v>
      </c>
      <c r="D19" s="12">
        <v>0</v>
      </c>
      <c r="E19" s="5" t="s">
        <v>2</v>
      </c>
      <c r="I19" s="13">
        <f>(E16+E18)*1+D19</f>
        <v>0</v>
      </c>
      <c r="J19" s="5" t="s">
        <v>20</v>
      </c>
    </row>
    <row r="20" spans="1:10" hidden="1" x14ac:dyDescent="0.25">
      <c r="A20" s="4"/>
      <c r="B20" s="5" t="s">
        <v>3</v>
      </c>
      <c r="D20" s="12"/>
      <c r="I20" s="11">
        <f>+I19</f>
        <v>0</v>
      </c>
      <c r="J20" s="5" t="s">
        <v>20</v>
      </c>
    </row>
    <row r="21" spans="1:10" hidden="1" x14ac:dyDescent="0.25">
      <c r="A21" s="4" t="s">
        <v>4</v>
      </c>
      <c r="B21" s="5" t="s">
        <v>5</v>
      </c>
      <c r="C21" s="12">
        <f>+I6</f>
        <v>0.15</v>
      </c>
      <c r="D21" s="5" t="s">
        <v>6</v>
      </c>
      <c r="I21" s="13">
        <f>I20/(1-C21)-I20</f>
        <v>0</v>
      </c>
      <c r="J21" s="5" t="s">
        <v>20</v>
      </c>
    </row>
    <row r="22" spans="1:10" hidden="1" x14ac:dyDescent="0.25">
      <c r="A22" s="4" t="s">
        <v>7</v>
      </c>
      <c r="B22" s="5" t="s">
        <v>8</v>
      </c>
      <c r="D22" s="12"/>
      <c r="I22" s="11">
        <f>SUM(I20:I21)</f>
        <v>0</v>
      </c>
      <c r="J22" s="5" t="s">
        <v>20</v>
      </c>
    </row>
    <row r="23" spans="1:10" ht="9" hidden="1" customHeight="1" x14ac:dyDescent="0.25">
      <c r="A23" s="4"/>
      <c r="D23" s="12"/>
      <c r="I23" s="11"/>
      <c r="J23" s="5" t="s">
        <v>20</v>
      </c>
    </row>
    <row r="24" spans="1:10" ht="13" hidden="1" thickBot="1" x14ac:dyDescent="0.3">
      <c r="A24" s="4" t="s">
        <v>9</v>
      </c>
      <c r="B24" s="5" t="s">
        <v>15</v>
      </c>
      <c r="C24" s="6"/>
      <c r="I24" s="14">
        <f>I22/12</f>
        <v>0</v>
      </c>
      <c r="J24" s="5" t="s">
        <v>20</v>
      </c>
    </row>
    <row r="25" spans="1:10" ht="13" thickTop="1" x14ac:dyDescent="0.25">
      <c r="A25" s="4"/>
      <c r="C25" s="6"/>
      <c r="I25" s="11"/>
    </row>
    <row r="26" spans="1:10" ht="13" thickBot="1" x14ac:dyDescent="0.3">
      <c r="B26" s="10" t="s">
        <v>50</v>
      </c>
      <c r="E26" s="15"/>
      <c r="G26" s="38"/>
      <c r="I26" s="29">
        <f>+I24</f>
        <v>0</v>
      </c>
    </row>
    <row r="27" spans="1:10" ht="13" thickTop="1" x14ac:dyDescent="0.25">
      <c r="B27" s="61" t="s">
        <v>60</v>
      </c>
      <c r="E27" s="15"/>
      <c r="G27" s="38"/>
      <c r="I27" s="15"/>
    </row>
    <row r="28" spans="1:10" x14ac:dyDescent="0.25">
      <c r="E28" s="15"/>
      <c r="G28" s="38"/>
      <c r="I28" s="15"/>
    </row>
    <row r="29" spans="1:10" ht="14" x14ac:dyDescent="0.3">
      <c r="A29" s="4"/>
      <c r="B29" s="64" t="s">
        <v>36</v>
      </c>
      <c r="C29" s="65"/>
      <c r="D29" s="65"/>
      <c r="E29" s="65"/>
      <c r="F29" s="65"/>
      <c r="G29" s="65"/>
      <c r="H29" s="66"/>
      <c r="I29" s="67"/>
    </row>
    <row r="30" spans="1:10" x14ac:dyDescent="0.25">
      <c r="E30" s="15"/>
      <c r="G30" s="38"/>
      <c r="I30" s="15"/>
    </row>
    <row r="31" spans="1:10" ht="14" x14ac:dyDescent="0.3">
      <c r="B31" s="9"/>
      <c r="C31" s="9" t="s">
        <v>34</v>
      </c>
      <c r="D31" s="6" t="s">
        <v>28</v>
      </c>
      <c r="E31" s="46" t="s">
        <v>13</v>
      </c>
      <c r="F31" s="85" t="s">
        <v>26</v>
      </c>
      <c r="G31" s="83"/>
      <c r="H31" s="84" t="s">
        <v>14</v>
      </c>
      <c r="I31" s="20" t="s">
        <v>29</v>
      </c>
    </row>
    <row r="32" spans="1:10" ht="14.5" thickBot="1" x14ac:dyDescent="0.35">
      <c r="B32" s="8"/>
      <c r="C32" s="8"/>
      <c r="D32" s="8"/>
      <c r="E32" s="46"/>
      <c r="F32" s="45"/>
      <c r="G32" s="45"/>
      <c r="H32" s="45"/>
      <c r="I32" s="8"/>
    </row>
    <row r="33" spans="2:10" ht="15" thickTop="1" thickBot="1" x14ac:dyDescent="0.35">
      <c r="B33" s="8" t="s">
        <v>30</v>
      </c>
      <c r="C33" s="47">
        <v>0</v>
      </c>
      <c r="D33" s="48">
        <f>C33/12</f>
        <v>0</v>
      </c>
      <c r="E33" s="46" t="s">
        <v>13</v>
      </c>
      <c r="F33" s="81">
        <f>+C10+D10+C11+D11</f>
        <v>0</v>
      </c>
      <c r="G33" s="45"/>
      <c r="H33" s="50" t="s">
        <v>14</v>
      </c>
      <c r="I33" s="70">
        <f>D33*F33</f>
        <v>0</v>
      </c>
    </row>
    <row r="34" spans="2:10" ht="14.5" thickTop="1" x14ac:dyDescent="0.3">
      <c r="B34" s="8"/>
      <c r="C34" s="48"/>
      <c r="D34" s="48"/>
      <c r="E34" s="46"/>
      <c r="F34" s="48"/>
      <c r="G34" s="45"/>
      <c r="H34" s="50"/>
      <c r="I34" s="59"/>
    </row>
    <row r="35" spans="2:10" ht="14" x14ac:dyDescent="0.3">
      <c r="B35" s="8" t="str">
        <f>CONCATENATE("Administration Fee ",($I$6*100),"% of HCSA Contributions")</f>
        <v>Administration Fee 15% of HCSA Contributions</v>
      </c>
      <c r="C35" s="48"/>
      <c r="D35" s="48"/>
      <c r="E35" s="46"/>
      <c r="F35" s="53"/>
      <c r="G35" s="53" t="str">
        <f>CONCATENATE("Total HCSA per Month x ",($I$6*100),"%")</f>
        <v>Total HCSA per Month x 15%</v>
      </c>
      <c r="H35" s="50"/>
      <c r="I35" s="59">
        <f>+I33*$I$6</f>
        <v>0</v>
      </c>
    </row>
    <row r="36" spans="2:10" ht="12.4" customHeight="1" x14ac:dyDescent="0.3">
      <c r="B36" s="8"/>
      <c r="C36" s="48"/>
      <c r="D36" s="48"/>
      <c r="E36" s="46"/>
      <c r="F36" s="45"/>
      <c r="G36" s="45"/>
      <c r="H36" s="50"/>
      <c r="I36" s="59"/>
    </row>
    <row r="37" spans="2:10" ht="13" thickBot="1" x14ac:dyDescent="0.3">
      <c r="B37" s="10" t="s">
        <v>56</v>
      </c>
      <c r="E37" s="15"/>
      <c r="G37" s="38"/>
      <c r="I37" s="29">
        <f>+I33+I35</f>
        <v>0</v>
      </c>
      <c r="J37" s="42"/>
    </row>
    <row r="38" spans="2:10" ht="22.15" customHeight="1" thickTop="1" x14ac:dyDescent="0.3">
      <c r="B38" s="8"/>
      <c r="C38" s="48"/>
      <c r="D38" s="48"/>
      <c r="E38" s="46"/>
      <c r="F38" s="48"/>
      <c r="G38" s="45"/>
      <c r="H38" s="50"/>
      <c r="I38" s="59"/>
    </row>
    <row r="39" spans="2:10" ht="22.9" customHeight="1" x14ac:dyDescent="0.25">
      <c r="B39" s="93" t="s">
        <v>46</v>
      </c>
      <c r="C39" s="93"/>
      <c r="D39" s="93"/>
      <c r="E39" s="93"/>
      <c r="F39" s="93"/>
      <c r="G39" s="93"/>
      <c r="H39" s="93"/>
      <c r="I39" s="93"/>
    </row>
    <row r="40" spans="2:10" ht="14.65" customHeight="1" x14ac:dyDescent="0.3">
      <c r="B40" s="57"/>
      <c r="C40" s="58"/>
      <c r="D40" s="58"/>
      <c r="E40" s="58"/>
      <c r="F40" s="58"/>
      <c r="G40" s="58"/>
      <c r="H40" s="58"/>
      <c r="I40" s="58"/>
    </row>
    <row r="41" spans="2:10" ht="14.65" customHeight="1" thickBot="1" x14ac:dyDescent="0.35">
      <c r="B41" s="57"/>
      <c r="C41" s="58"/>
      <c r="D41" s="4" t="s">
        <v>38</v>
      </c>
      <c r="E41" s="4" t="s">
        <v>39</v>
      </c>
      <c r="F41" s="4" t="s">
        <v>40</v>
      </c>
      <c r="G41" s="58"/>
      <c r="H41" s="58"/>
      <c r="I41" s="58"/>
    </row>
    <row r="42" spans="2:10" ht="13.5" thickTop="1" thickBot="1" x14ac:dyDescent="0.3">
      <c r="B42" s="7" t="s">
        <v>45</v>
      </c>
      <c r="C42" s="7"/>
      <c r="D42" s="44">
        <v>0</v>
      </c>
      <c r="E42" s="44">
        <v>0</v>
      </c>
      <c r="F42" s="73">
        <f>+D42+E42</f>
        <v>0</v>
      </c>
      <c r="G42" s="22"/>
      <c r="H42" s="3"/>
    </row>
    <row r="43" spans="2:10" ht="13" thickTop="1" x14ac:dyDescent="0.25">
      <c r="B43" s="22"/>
      <c r="C43" s="22"/>
      <c r="D43" s="22"/>
      <c r="E43" s="22"/>
      <c r="F43" s="23"/>
      <c r="G43" s="22"/>
      <c r="H43" s="22"/>
      <c r="I43" s="22"/>
    </row>
    <row r="44" spans="2:10" ht="14" x14ac:dyDescent="0.3">
      <c r="B44" s="18" t="s">
        <v>41</v>
      </c>
      <c r="C44" s="8"/>
      <c r="D44" s="8"/>
      <c r="E44" s="8"/>
      <c r="F44" s="8" t="s">
        <v>27</v>
      </c>
      <c r="G44" s="45"/>
      <c r="H44" s="45"/>
      <c r="I44" s="45"/>
    </row>
    <row r="45" spans="2:10" ht="14" x14ac:dyDescent="0.3">
      <c r="B45" s="8"/>
      <c r="C45" s="8"/>
      <c r="D45" s="8"/>
      <c r="E45" s="8"/>
      <c r="F45" s="8"/>
      <c r="G45" s="45"/>
      <c r="H45" s="45"/>
      <c r="I45" s="45"/>
    </row>
    <row r="46" spans="2:10" ht="14.5" thickBot="1" x14ac:dyDescent="0.35">
      <c r="B46" s="9"/>
      <c r="C46" s="9" t="s">
        <v>34</v>
      </c>
      <c r="D46" s="6" t="s">
        <v>28</v>
      </c>
      <c r="E46" s="46" t="s">
        <v>13</v>
      </c>
      <c r="F46" s="82" t="s">
        <v>11</v>
      </c>
      <c r="G46" s="83"/>
      <c r="H46" s="84" t="s">
        <v>14</v>
      </c>
      <c r="I46" s="20" t="s">
        <v>29</v>
      </c>
    </row>
    <row r="47" spans="2:10" ht="15" thickTop="1" thickBot="1" x14ac:dyDescent="0.35">
      <c r="B47" s="8" t="s">
        <v>31</v>
      </c>
      <c r="C47" s="47">
        <v>0</v>
      </c>
      <c r="D47" s="48">
        <f>C47/12</f>
        <v>0</v>
      </c>
      <c r="E47" s="46" t="s">
        <v>13</v>
      </c>
      <c r="F47" s="49">
        <v>0</v>
      </c>
      <c r="G47" s="45"/>
      <c r="H47" s="50" t="s">
        <v>14</v>
      </c>
      <c r="I47" s="70">
        <f>D47*F47</f>
        <v>0</v>
      </c>
    </row>
    <row r="48" spans="2:10" ht="15" thickTop="1" thickBot="1" x14ac:dyDescent="0.35">
      <c r="B48" s="8" t="s">
        <v>32</v>
      </c>
      <c r="C48" s="47">
        <v>0</v>
      </c>
      <c r="D48" s="48">
        <f>C48/12</f>
        <v>0</v>
      </c>
      <c r="E48" s="46" t="s">
        <v>13</v>
      </c>
      <c r="F48" s="49">
        <v>0</v>
      </c>
      <c r="G48" s="45"/>
      <c r="H48" s="50" t="s">
        <v>14</v>
      </c>
      <c r="I48" s="70">
        <f>D48*F48</f>
        <v>0</v>
      </c>
    </row>
    <row r="49" spans="2:10" ht="15" thickTop="1" thickBot="1" x14ac:dyDescent="0.35">
      <c r="B49" s="8" t="s">
        <v>35</v>
      </c>
      <c r="C49" s="47">
        <v>0</v>
      </c>
      <c r="D49" s="48">
        <f>C49/12</f>
        <v>0</v>
      </c>
      <c r="E49" s="46" t="s">
        <v>13</v>
      </c>
      <c r="F49" s="49">
        <v>0</v>
      </c>
      <c r="G49" s="45"/>
      <c r="H49" s="50" t="s">
        <v>14</v>
      </c>
      <c r="I49" s="70">
        <f>D49*F49</f>
        <v>0</v>
      </c>
    </row>
    <row r="50" spans="2:10" ht="14.5" thickTop="1" x14ac:dyDescent="0.3">
      <c r="B50" s="8"/>
      <c r="C50" s="8"/>
      <c r="D50" s="8"/>
      <c r="E50" s="8"/>
      <c r="F50" s="8"/>
      <c r="G50" s="51"/>
      <c r="H50" s="51"/>
      <c r="I50" s="51"/>
    </row>
    <row r="51" spans="2:10" ht="14" hidden="1" x14ac:dyDescent="0.3">
      <c r="B51" s="8"/>
      <c r="C51" s="8"/>
      <c r="D51" s="8"/>
      <c r="E51" s="8"/>
      <c r="F51" s="52"/>
      <c r="G51" s="53" t="s">
        <v>33</v>
      </c>
      <c r="H51" s="52"/>
      <c r="I51" s="70">
        <f>SUM(I47:I50)</f>
        <v>0</v>
      </c>
    </row>
    <row r="52" spans="2:10" ht="14" hidden="1" x14ac:dyDescent="0.3">
      <c r="B52" s="8"/>
      <c r="C52" s="8"/>
      <c r="D52" s="8"/>
      <c r="E52" s="8"/>
      <c r="F52" s="52"/>
      <c r="G52" s="45"/>
      <c r="H52" s="52"/>
      <c r="I52" s="54"/>
    </row>
    <row r="53" spans="2:10" ht="14" x14ac:dyDescent="0.3">
      <c r="B53" s="8" t="str">
        <f>CONCATENATE("Administration Fee ",($I$6*100),"% of HCSA Contributions")</f>
        <v>Administration Fee 15% of HCSA Contributions</v>
      </c>
      <c r="C53" s="48"/>
      <c r="D53" s="48"/>
      <c r="E53" s="46"/>
      <c r="F53" s="53"/>
      <c r="G53" s="53" t="str">
        <f>CONCATENATE("Total HCSA per Month x ",($I$6*100),"%")</f>
        <v>Total HCSA per Month x 15%</v>
      </c>
      <c r="H53" s="52"/>
      <c r="I53" s="59">
        <f>I51*$I$6</f>
        <v>0</v>
      </c>
    </row>
    <row r="54" spans="2:10" ht="14" x14ac:dyDescent="0.3">
      <c r="B54" s="8"/>
      <c r="C54" s="8"/>
      <c r="D54" s="55"/>
      <c r="E54" s="8"/>
      <c r="F54" s="51"/>
      <c r="G54" s="56"/>
      <c r="H54" s="45"/>
      <c r="I54" s="69"/>
    </row>
    <row r="55" spans="2:10" ht="13" thickBot="1" x14ac:dyDescent="0.3">
      <c r="B55" s="10" t="s">
        <v>51</v>
      </c>
      <c r="E55" s="15"/>
      <c r="G55" s="38"/>
      <c r="I55" s="29">
        <f>+I51+I53</f>
        <v>0</v>
      </c>
      <c r="J55" s="42" t="str">
        <f>IF((F47+F48+F49)=F42,"","*ERROR - # Employees for 3 classes must match number of Employees above")</f>
        <v/>
      </c>
    </row>
    <row r="56" spans="2:10" ht="13" thickTop="1" x14ac:dyDescent="0.25">
      <c r="B56" s="61" t="s">
        <v>59</v>
      </c>
      <c r="E56" s="15"/>
      <c r="G56" s="38"/>
      <c r="I56" s="15"/>
    </row>
    <row r="57" spans="2:10" x14ac:dyDescent="0.25">
      <c r="E57" s="15"/>
      <c r="G57" s="38"/>
      <c r="I57" s="15"/>
    </row>
    <row r="58" spans="2:10" ht="22.9" customHeight="1" x14ac:dyDescent="0.25">
      <c r="B58" s="101" t="s">
        <v>47</v>
      </c>
      <c r="C58" s="101"/>
      <c r="D58" s="101"/>
      <c r="E58" s="101"/>
      <c r="F58" s="101"/>
      <c r="G58" s="101"/>
      <c r="H58" s="101"/>
      <c r="I58" s="101"/>
    </row>
    <row r="59" spans="2:10" x14ac:dyDescent="0.25">
      <c r="B59" s="10" t="s">
        <v>69</v>
      </c>
      <c r="E59" s="15"/>
      <c r="G59" s="38"/>
      <c r="I59" s="15"/>
    </row>
    <row r="60" spans="2:10" x14ac:dyDescent="0.25">
      <c r="B60" s="22" t="s">
        <v>65</v>
      </c>
      <c r="E60" s="15"/>
      <c r="G60" s="38"/>
      <c r="I60" s="15"/>
    </row>
    <row r="61" spans="2:10" ht="8.25" customHeight="1" x14ac:dyDescent="0.25">
      <c r="C61" s="3"/>
      <c r="D61" s="3"/>
      <c r="E61" s="3"/>
      <c r="F61" s="3"/>
      <c r="G61" s="3"/>
      <c r="H61" s="6"/>
      <c r="I61" s="17"/>
    </row>
    <row r="62" spans="2:10" x14ac:dyDescent="0.25">
      <c r="B62" s="10"/>
      <c r="D62" s="6" t="s">
        <v>10</v>
      </c>
      <c r="E62" s="31" t="s">
        <v>13</v>
      </c>
      <c r="F62" s="32" t="s">
        <v>26</v>
      </c>
      <c r="G62" s="32" t="s">
        <v>11</v>
      </c>
      <c r="H62" s="33"/>
      <c r="I62" s="20" t="s">
        <v>12</v>
      </c>
    </row>
    <row r="63" spans="2:10" ht="9" customHeight="1" thickBot="1" x14ac:dyDescent="0.3">
      <c r="B63" s="10"/>
      <c r="D63" s="6"/>
      <c r="E63" s="31"/>
      <c r="F63" s="32"/>
      <c r="G63" s="32"/>
      <c r="H63" s="33"/>
      <c r="I63" s="20"/>
    </row>
    <row r="64" spans="2:10" ht="13.5" thickTop="1" thickBot="1" x14ac:dyDescent="0.3">
      <c r="B64" s="5" t="s">
        <v>76</v>
      </c>
      <c r="D64" s="68">
        <v>40.450000000000003</v>
      </c>
      <c r="E64" s="34" t="s">
        <v>13</v>
      </c>
      <c r="F64" s="77">
        <f>+C10</f>
        <v>0</v>
      </c>
      <c r="G64" s="41"/>
      <c r="H64" s="35" t="s">
        <v>14</v>
      </c>
      <c r="I64" s="70">
        <f>D64*(F64+G64)</f>
        <v>0</v>
      </c>
    </row>
    <row r="65" spans="2:10" ht="13.5" thickTop="1" thickBot="1" x14ac:dyDescent="0.3">
      <c r="B65" s="5" t="s">
        <v>77</v>
      </c>
      <c r="D65" s="68">
        <v>84</v>
      </c>
      <c r="E65" s="34" t="s">
        <v>13</v>
      </c>
      <c r="F65" s="77">
        <f>+C11</f>
        <v>0</v>
      </c>
      <c r="G65" s="41"/>
      <c r="H65" s="35" t="s">
        <v>14</v>
      </c>
      <c r="I65" s="70">
        <f>D65*(F65+G65)</f>
        <v>0</v>
      </c>
    </row>
    <row r="66" spans="2:10" ht="13.5" thickTop="1" thickBot="1" x14ac:dyDescent="0.3">
      <c r="B66" s="5" t="s">
        <v>74</v>
      </c>
      <c r="D66" s="68">
        <v>79.5</v>
      </c>
      <c r="E66" s="34" t="s">
        <v>13</v>
      </c>
      <c r="F66" s="77">
        <f>+D10</f>
        <v>0</v>
      </c>
      <c r="G66" s="41"/>
      <c r="H66" s="35" t="s">
        <v>14</v>
      </c>
      <c r="I66" s="70">
        <f>D66*(F66+G66)</f>
        <v>0</v>
      </c>
    </row>
    <row r="67" spans="2:10" ht="13.5" thickTop="1" thickBot="1" x14ac:dyDescent="0.3">
      <c r="B67" s="5" t="s">
        <v>75</v>
      </c>
      <c r="D67" s="68">
        <v>159</v>
      </c>
      <c r="E67" s="34" t="s">
        <v>13</v>
      </c>
      <c r="F67" s="77">
        <f>+D11</f>
        <v>0</v>
      </c>
      <c r="G67" s="41"/>
      <c r="H67" s="35" t="s">
        <v>14</v>
      </c>
      <c r="I67" s="70">
        <f>D67*(F67+G67)</f>
        <v>0</v>
      </c>
    </row>
    <row r="68" spans="2:10" ht="13" thickTop="1" x14ac:dyDescent="0.25">
      <c r="D68" s="68"/>
      <c r="E68" s="34"/>
      <c r="F68" s="77"/>
      <c r="G68" s="37"/>
      <c r="H68" s="35"/>
      <c r="I68" s="11"/>
    </row>
    <row r="69" spans="2:10" ht="13" thickBot="1" x14ac:dyDescent="0.3">
      <c r="B69" s="10" t="s">
        <v>52</v>
      </c>
      <c r="F69" s="36"/>
      <c r="H69" s="33"/>
      <c r="I69" s="72">
        <f>I64+I65+I66+I67</f>
        <v>0</v>
      </c>
    </row>
    <row r="70" spans="2:10" x14ac:dyDescent="0.25">
      <c r="B70" s="61" t="s">
        <v>113</v>
      </c>
      <c r="F70" s="36"/>
      <c r="G70" s="37"/>
      <c r="H70" s="33"/>
      <c r="I70" s="86"/>
      <c r="J70" s="42"/>
    </row>
    <row r="71" spans="2:10" ht="8.5" customHeight="1" x14ac:dyDescent="0.25">
      <c r="B71" s="61"/>
      <c r="F71" s="36"/>
      <c r="G71" s="37"/>
      <c r="H71" s="33"/>
      <c r="I71" s="86"/>
      <c r="J71" s="42"/>
    </row>
    <row r="72" spans="2:10" ht="22.9" customHeight="1" x14ac:dyDescent="0.25">
      <c r="B72" s="106" t="s">
        <v>71</v>
      </c>
      <c r="C72" s="106"/>
      <c r="D72" s="106"/>
      <c r="E72" s="106"/>
      <c r="F72" s="106"/>
      <c r="G72" s="106"/>
      <c r="H72" s="106"/>
      <c r="I72" s="106"/>
    </row>
    <row r="73" spans="2:10" x14ac:dyDescent="0.25">
      <c r="B73" s="10" t="s">
        <v>111</v>
      </c>
      <c r="J73" s="42"/>
    </row>
    <row r="74" spans="2:10" x14ac:dyDescent="0.25">
      <c r="B74" s="22" t="s">
        <v>70</v>
      </c>
      <c r="J74" s="42"/>
    </row>
    <row r="75" spans="2:10" ht="5.5" customHeight="1" x14ac:dyDescent="0.25">
      <c r="B75" s="22"/>
      <c r="J75" s="42"/>
    </row>
    <row r="76" spans="2:10" x14ac:dyDescent="0.25">
      <c r="B76" s="22"/>
      <c r="D76" s="5" t="s">
        <v>10</v>
      </c>
      <c r="E76" s="5" t="s">
        <v>13</v>
      </c>
      <c r="F76" s="5" t="s">
        <v>26</v>
      </c>
      <c r="G76" s="5" t="s">
        <v>11</v>
      </c>
      <c r="I76" s="5" t="s">
        <v>12</v>
      </c>
      <c r="J76" s="42"/>
    </row>
    <row r="77" spans="2:10" ht="6" customHeight="1" thickBot="1" x14ac:dyDescent="0.3">
      <c r="B77" s="22"/>
      <c r="J77" s="42"/>
    </row>
    <row r="78" spans="2:10" ht="13.5" thickTop="1" thickBot="1" x14ac:dyDescent="0.3">
      <c r="B78" s="5" t="s">
        <v>66</v>
      </c>
      <c r="D78" s="68">
        <v>17</v>
      </c>
      <c r="E78" s="34" t="s">
        <v>13</v>
      </c>
      <c r="F78" s="41"/>
      <c r="G78" s="41"/>
      <c r="H78" s="35" t="s">
        <v>14</v>
      </c>
      <c r="I78" s="70">
        <f>D78*(F78+G78)</f>
        <v>0</v>
      </c>
      <c r="J78" s="42"/>
    </row>
    <row r="79" spans="2:10" ht="13.5" thickTop="1" thickBot="1" x14ac:dyDescent="0.3">
      <c r="B79" s="5" t="s">
        <v>67</v>
      </c>
      <c r="D79" s="68">
        <v>1.68</v>
      </c>
      <c r="E79" s="34" t="s">
        <v>13</v>
      </c>
      <c r="F79" s="41"/>
      <c r="G79" s="41"/>
      <c r="H79" s="35" t="s">
        <v>14</v>
      </c>
      <c r="I79" s="70">
        <f>D79*(F79+G79)</f>
        <v>0</v>
      </c>
      <c r="J79" s="42"/>
    </row>
    <row r="80" spans="2:10" ht="13.5" thickTop="1" thickBot="1" x14ac:dyDescent="0.3">
      <c r="B80" s="5" t="s">
        <v>68</v>
      </c>
      <c r="D80" s="68">
        <v>3.8</v>
      </c>
      <c r="E80" s="34" t="s">
        <v>13</v>
      </c>
      <c r="F80" s="41"/>
      <c r="G80" s="41"/>
      <c r="H80" s="35" t="s">
        <v>14</v>
      </c>
      <c r="I80" s="70">
        <f>D80*(F80+G80)</f>
        <v>0</v>
      </c>
      <c r="J80" s="42"/>
    </row>
    <row r="81" spans="1:10" ht="13" thickTop="1" x14ac:dyDescent="0.25">
      <c r="B81" s="10"/>
      <c r="F81" s="36"/>
      <c r="G81" s="37"/>
      <c r="H81" s="33"/>
      <c r="I81" s="86"/>
      <c r="J81" s="42"/>
    </row>
    <row r="82" spans="1:10" ht="13" thickBot="1" x14ac:dyDescent="0.3">
      <c r="B82" s="10" t="s">
        <v>78</v>
      </c>
      <c r="F82" s="36"/>
      <c r="G82" s="37"/>
      <c r="H82" s="33"/>
      <c r="I82" s="72">
        <f>+I78+I79+I80</f>
        <v>0</v>
      </c>
    </row>
    <row r="83" spans="1:10" x14ac:dyDescent="0.25">
      <c r="B83" s="61" t="s">
        <v>113</v>
      </c>
      <c r="F83" s="36"/>
      <c r="G83" s="37"/>
      <c r="H83" s="33"/>
      <c r="I83" s="86"/>
      <c r="J83" s="42"/>
    </row>
    <row r="84" spans="1:10" ht="10.5" customHeight="1" x14ac:dyDescent="0.25">
      <c r="E84" s="15"/>
      <c r="G84" s="38"/>
      <c r="I84" s="15"/>
    </row>
    <row r="85" spans="1:10" ht="22.9" customHeight="1" x14ac:dyDescent="0.25">
      <c r="B85" s="102" t="s">
        <v>73</v>
      </c>
      <c r="C85" s="102"/>
      <c r="D85" s="102"/>
      <c r="E85" s="102"/>
      <c r="F85" s="102"/>
      <c r="G85" s="102"/>
      <c r="H85" s="102"/>
      <c r="I85" s="102"/>
    </row>
    <row r="86" spans="1:10" ht="10.5" customHeight="1" x14ac:dyDescent="0.25">
      <c r="E86" s="15"/>
      <c r="G86" s="38"/>
      <c r="I86" s="15"/>
    </row>
    <row r="87" spans="1:10" ht="14" x14ac:dyDescent="0.3">
      <c r="A87" s="5" t="s">
        <v>7</v>
      </c>
      <c r="B87" s="18" t="s">
        <v>55</v>
      </c>
      <c r="C87" s="22"/>
      <c r="D87" s="22"/>
      <c r="E87" s="22"/>
      <c r="F87" s="22"/>
      <c r="G87" s="22"/>
      <c r="H87" s="39"/>
      <c r="I87" s="24"/>
      <c r="J87" s="24"/>
    </row>
    <row r="88" spans="1:10" x14ac:dyDescent="0.25">
      <c r="B88" s="5" t="s">
        <v>48</v>
      </c>
      <c r="F88" s="19" t="s">
        <v>0</v>
      </c>
      <c r="I88" s="71">
        <f>+I26+I37</f>
        <v>0</v>
      </c>
      <c r="J88" s="24"/>
    </row>
    <row r="89" spans="1:10" x14ac:dyDescent="0.25">
      <c r="B89" s="5" t="s">
        <v>49</v>
      </c>
      <c r="F89" s="19" t="s">
        <v>1</v>
      </c>
      <c r="I89" s="71">
        <f>+I55</f>
        <v>0</v>
      </c>
      <c r="J89" s="24"/>
    </row>
    <row r="90" spans="1:10" x14ac:dyDescent="0.25">
      <c r="B90" s="5" t="s">
        <v>53</v>
      </c>
      <c r="F90" s="40" t="s">
        <v>4</v>
      </c>
      <c r="H90" s="36"/>
      <c r="I90" s="71">
        <f>+I69</f>
        <v>0</v>
      </c>
      <c r="J90" s="22"/>
    </row>
    <row r="91" spans="1:10" x14ac:dyDescent="0.25">
      <c r="B91" s="5" t="s">
        <v>112</v>
      </c>
      <c r="F91" s="40" t="s">
        <v>7</v>
      </c>
      <c r="H91" s="36"/>
      <c r="I91" s="71">
        <f>+I82</f>
        <v>0</v>
      </c>
      <c r="J91" s="22"/>
    </row>
    <row r="92" spans="1:10" ht="13" thickBot="1" x14ac:dyDescent="0.3">
      <c r="B92" s="10" t="s">
        <v>19</v>
      </c>
      <c r="D92" s="10"/>
      <c r="E92" s="10"/>
      <c r="F92" s="26" t="s">
        <v>72</v>
      </c>
      <c r="H92" s="27"/>
      <c r="I92" s="72">
        <f>SUM(I88:I91)</f>
        <v>0</v>
      </c>
      <c r="J92" s="22"/>
    </row>
    <row r="93" spans="1:10" x14ac:dyDescent="0.25">
      <c r="B93" s="22"/>
      <c r="C93" s="22"/>
      <c r="D93" s="22"/>
      <c r="E93" s="22"/>
      <c r="F93" s="23"/>
      <c r="G93" s="22"/>
      <c r="H93" s="22"/>
      <c r="I93" s="22"/>
      <c r="J93" s="22"/>
    </row>
    <row r="94" spans="1:10" x14ac:dyDescent="0.25">
      <c r="B94" s="22"/>
      <c r="C94" s="22"/>
      <c r="D94" s="22"/>
      <c r="E94" s="22"/>
      <c r="F94" s="23"/>
      <c r="G94" s="22"/>
      <c r="H94" s="22"/>
      <c r="I94" s="22"/>
      <c r="J94" s="22"/>
    </row>
    <row r="95" spans="1:10" ht="14" x14ac:dyDescent="0.3">
      <c r="B95" s="18" t="s">
        <v>54</v>
      </c>
      <c r="C95" s="22"/>
      <c r="D95" s="22"/>
      <c r="E95" s="22"/>
      <c r="F95" s="23"/>
      <c r="G95" s="22"/>
      <c r="H95" s="22"/>
      <c r="I95" s="30"/>
      <c r="J95" s="22"/>
    </row>
    <row r="96" spans="1:10" x14ac:dyDescent="0.25">
      <c r="B96" s="90" t="s">
        <v>109</v>
      </c>
      <c r="C96" s="22"/>
      <c r="D96" s="22"/>
      <c r="E96" s="22"/>
      <c r="F96" s="23"/>
      <c r="G96" s="22"/>
      <c r="H96" s="22"/>
      <c r="I96" s="30"/>
      <c r="J96" s="22"/>
    </row>
    <row r="97" spans="2:10" x14ac:dyDescent="0.25">
      <c r="B97" s="5" t="s">
        <v>21</v>
      </c>
      <c r="C97" s="22"/>
      <c r="D97" s="92">
        <f>VLOOKUP($I$5,$N$4:$R$15,5,FALSE)</f>
        <v>0.02</v>
      </c>
      <c r="E97" s="22"/>
      <c r="F97" s="23"/>
      <c r="G97" s="22"/>
      <c r="H97" s="22"/>
      <c r="I97" s="21">
        <f>(I26+I37+I55)*D97</f>
        <v>0</v>
      </c>
      <c r="J97" s="22"/>
    </row>
    <row r="98" spans="2:10" x14ac:dyDescent="0.25">
      <c r="B98" s="5" t="s">
        <v>22</v>
      </c>
      <c r="C98" s="22"/>
      <c r="D98" s="92">
        <f>VLOOKUP($I$5,$N$4:$R$15,4,FALSE)</f>
        <v>0.08</v>
      </c>
      <c r="E98" s="22"/>
      <c r="F98" s="23"/>
      <c r="G98" s="22"/>
      <c r="H98" s="22"/>
      <c r="I98" s="21">
        <f>(I92-I35-I53-(I21/12))*D98</f>
        <v>0</v>
      </c>
      <c r="J98" s="22"/>
    </row>
    <row r="99" spans="2:10" x14ac:dyDescent="0.25">
      <c r="B99" s="5" t="s">
        <v>23</v>
      </c>
      <c r="C99" s="22"/>
      <c r="D99" s="92">
        <f>VLOOKUP($I$5,$N$4:$R$15,3,FALSE)</f>
        <v>0.13</v>
      </c>
      <c r="E99" s="22"/>
      <c r="F99" s="23"/>
      <c r="G99" s="22"/>
      <c r="H99" s="22"/>
      <c r="I99" s="43">
        <f>(((I35+I53+(I21/12)))+I97)*D99</f>
        <v>0</v>
      </c>
      <c r="J99" s="22"/>
    </row>
    <row r="100" spans="2:10" x14ac:dyDescent="0.25">
      <c r="B100" s="22"/>
      <c r="C100" s="22"/>
      <c r="D100" s="22"/>
      <c r="E100" s="22"/>
      <c r="F100" s="23"/>
      <c r="G100" s="22"/>
      <c r="H100" s="22"/>
      <c r="I100" s="22"/>
      <c r="J100" s="22"/>
    </row>
    <row r="101" spans="2:10" ht="13" thickBot="1" x14ac:dyDescent="0.3">
      <c r="B101" s="10" t="s">
        <v>24</v>
      </c>
      <c r="C101" s="22"/>
      <c r="D101" s="22"/>
      <c r="E101" s="22"/>
      <c r="F101" s="23"/>
      <c r="G101" s="22"/>
      <c r="H101" s="22"/>
      <c r="I101" s="28">
        <f>I92+I97+I98+I99</f>
        <v>0</v>
      </c>
      <c r="J101" s="22"/>
    </row>
    <row r="102" spans="2:10" ht="13" thickTop="1" x14ac:dyDescent="0.25">
      <c r="J102" s="25"/>
    </row>
    <row r="103" spans="2:10" ht="13" x14ac:dyDescent="0.3">
      <c r="B103" s="94" t="s">
        <v>16</v>
      </c>
      <c r="C103" s="95"/>
      <c r="D103" s="95"/>
      <c r="E103" s="95"/>
      <c r="F103" s="95"/>
      <c r="G103" s="95"/>
      <c r="H103" s="95"/>
      <c r="I103" s="95"/>
    </row>
  </sheetData>
  <sheetProtection algorithmName="SHA-512" hashValue="4flRkZ/VhsloCHg+VvouMxCnjm8jrftyaGpkiybqdSCO12U0O3YsDPZlMyc3vJAofz0+6mLyXLEF1M1iHYrUfg==" saltValue="STHk0s+aUlsWctiF6Rsm9g==" spinCount="100000" sheet="1" selectLockedCells="1"/>
  <protectedRanges>
    <protectedRange sqref="E78:E80 E64:E68" name="Range1"/>
    <protectedRange sqref="F78:G80 C10:D11 F64:F68 G64:G67" name="Range1_1"/>
    <protectedRange sqref="F38 F47:F49 F33:F36 F53" name="Range3"/>
    <protectedRange sqref="C38 C47:C49 C33:C36 C53" name="Range2"/>
  </protectedRanges>
  <mergeCells count="11">
    <mergeCell ref="B39:I39"/>
    <mergeCell ref="B103:I103"/>
    <mergeCell ref="B1:I1"/>
    <mergeCell ref="B2:I2"/>
    <mergeCell ref="E18:F18"/>
    <mergeCell ref="E16:F16"/>
    <mergeCell ref="B7:I7"/>
    <mergeCell ref="B58:I58"/>
    <mergeCell ref="B85:I85"/>
    <mergeCell ref="D5:F5"/>
    <mergeCell ref="B72:I72"/>
  </mergeCells>
  <phoneticPr fontId="3" type="noConversion"/>
  <dataValidations count="1">
    <dataValidation type="list" allowBlank="1" showInputMessage="1" showErrorMessage="1" sqref="I5" xr:uid="{984B7AAC-EA2B-439F-ACE2-01F89A48FAD9}">
      <formula1>"Select, AB, BC, MB, NB, NL, NS, ON, PE, QC, SK, NWT, YK"</formula1>
    </dataValidation>
  </dataValidations>
  <printOptions horizontalCentered="1"/>
  <pageMargins left="0.55118110236220474" right="0.23622047244094491" top="0.57999999999999996" bottom="0.59055118110236227" header="0.36" footer="0.35"/>
  <pageSetup scale="69" orientation="portrait" r:id="rId1"/>
  <headerFooter alignWithMargins="0">
    <oddFooter>&amp;Cwww.thebenefitstrust.com
CREATIVE EMPLOYEE BENEFIT SOLUTIONS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Small Business Plan Worksheet</vt:lpstr>
      <vt:lpstr>'Small Business Plan Worksheet'!Print_Area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Clare Poore</dc:creator>
  <cp:lastModifiedBy>Mohsin Abbas</cp:lastModifiedBy>
  <cp:lastPrinted>2018-04-26T15:16:17Z</cp:lastPrinted>
  <dcterms:created xsi:type="dcterms:W3CDTF">2011-07-27T14:24:11Z</dcterms:created>
  <dcterms:modified xsi:type="dcterms:W3CDTF">2025-01-08T17:55:34Z</dcterms:modified>
</cp:coreProperties>
</file>